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'Лист1'!$A$2:$H$71</definedName>
  </definedNames>
  <calcPr fullCalcOnLoad="1"/>
</workbook>
</file>

<file path=xl/sharedStrings.xml><?xml version="1.0" encoding="utf-8"?>
<sst xmlns="http://schemas.openxmlformats.org/spreadsheetml/2006/main" count="161" uniqueCount="134">
  <si>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</si>
  <si>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</si>
  <si>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</si>
  <si>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</si>
  <si>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</si>
  <si>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</si>
  <si>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</si>
  <si>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</si>
  <si>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</si>
  <si>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</si>
  <si>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</si>
  <si>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</si>
  <si>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</si>
  <si>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</si>
  <si>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</si>
  <si>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</si>
  <si>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</si>
  <si>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</si>
  <si>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</si>
  <si>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</si>
  <si>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</si>
  <si>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</si>
  <si>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</si>
  <si>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</si>
  <si>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</si>
  <si>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</si>
  <si>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</si>
  <si>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</si>
  <si>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</si>
  <si>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</si>
  <si>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</si>
  <si>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</si>
  <si>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</si>
  <si>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</si>
  <si>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</si>
  <si>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</si>
  <si>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</si>
  <si>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</si>
  <si>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</si>
  <si>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</si>
  <si>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</si>
  <si>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</si>
  <si>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</si>
  <si>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</si>
  <si>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</si>
  <si>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</si>
  <si>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</si>
  <si>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</si>
  <si>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</si>
  <si>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</si>
  <si>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</si>
  <si>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</si>
  <si>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</si>
  <si>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</si>
  <si>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</si>
  <si>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</si>
  <si>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</si>
  <si>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</si>
  <si>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</si>
  <si>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</si>
  <si>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</si>
  <si>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Земельный налог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</si>
  <si>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</si>
  <si>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</si>
  <si>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- Фонд содействия реформированию ЖКХ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</si>
  <si>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</si>
  <si>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</si>
  <si>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ПРОЧИЕ БЕЗВОЗМЕЗДНЫЕ ПОСТУПЛЕНИЯ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</si>
  <si>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</si>
  <si>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</si>
  <si>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</si>
  <si>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</si>
  <si>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</si>
  <si>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</si>
  <si>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</si>
  <si>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</si>
  <si>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</si>
  <si>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</si>
  <si>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</si>
  <si>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</si>
  <si>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</si>
  <si>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</si>
  <si>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</si>
  <si>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</si>
  <si>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</si>
  <si>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</si>
  <si>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</si>
  <si>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</si>
  <si>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</si>
  <si>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</si>
  <si>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</si>
  <si>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</si>
  <si>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</si>
  <si>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</si>
  <si>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2 02 20298 </t>
  </si>
  <si>
    <t xml:space="preserve">2 02 20302 </t>
  </si>
  <si>
    <t xml:space="preserve">2 02 25555 </t>
  </si>
  <si>
    <t xml:space="preserve">2 02 29999 </t>
  </si>
  <si>
    <t xml:space="preserve">2 07 00000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</si>
  <si>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</si>
  <si>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</si>
  <si>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</si>
  <si>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</si>
  <si>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</si>
  <si>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</si>
  <si>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</si>
  <si>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</si>
  <si>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</si>
  <si>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</si>
  <si>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</si>
  <si>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</si>
  <si>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</si>
  <si>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</si>
  <si>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</si>
  <si>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</si>
  <si>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</si>
  <si>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</si>
  <si>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</si>
  <si>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</si>
  <si>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</si>
  <si>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</si>
  <si>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</si>
  <si>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</si>
  <si>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</si>
  <si>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</si>
  <si>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</si>
  <si>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</si>
  <si>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Уточненный план на 2018 год</t>
  </si>
  <si>
    <t>% исполнения за 1 квартал 2018 года</t>
  </si>
  <si>
    <t>Исполнено за 1 квартал 2018 года</t>
  </si>
  <si>
    <t>Исполнено за за 1 квартал 2017 года</t>
  </si>
  <si>
    <t>отклонение (факт 2018-2017)</t>
  </si>
  <si>
    <t>%              роста исполнения 2018 к 2017 году</t>
  </si>
  <si>
    <t>Отчет об исполнении бюджета Гагаринского городского поселения Гагаринского района Смоленской области за 1 квартал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</si>
</sst>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justify"/>
    </xf>
    <xf numFmtId="178" fontId="1" fillId="0" borderId="10" xfId="0" applyNumberFormat="1" applyFont="1" applyBorder="1" applyAlignment="1">
      <alignment horizontal="center" vertical="justify"/>
    </xf>
    <xf numFmtId="178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Border="1" applyAlignment="1">
      <alignment horizontal="center" vertical="justify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justify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78" fontId="5" fillId="36" borderId="10" xfId="0" applyNumberFormat="1" applyFont="1" applyFill="1" applyBorder="1" applyAlignment="1">
      <alignment horizontal="center" vertical="justify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78" fontId="5" fillId="33" borderId="10" xfId="0" applyNumberFormat="1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6"/>
  <sheetViews>
    <sheetView tabSelected="1" zoomScaleSheetLayoutView="100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H37"/>
    </sheetView>
  </sheetViews>
  <sheetFormatPr defaultColWidth="9.00390625" defaultRowHeight="12.75"/>
  <cols>
    <col min="1" max="1" width="48.625" style="4" customWidth="1"/>
    <col min="2" max="2" width="11.00390625" style="19" customWidth="1"/>
    <col min="3" max="3" width="12.125" style="4" customWidth="1"/>
    <col min="4" max="5" width="11.375" style="4" customWidth="1"/>
    <col min="6" max="6" width="10.75390625" style="4" customWidth="1"/>
    <col min="7" max="9" width="12.25390625" style="4" customWidth="1"/>
    <col min="10" max="16384" width="9.125" style="4" customWidth="1"/>
  </cols>
  <sheetData>
    <row r="2" spans="1:8" ht="41.25" customHeight="1">
      <c r="A2" s="77" t="s">
        <v>133</v>
      </c>
      <c r="B2" s="77"/>
      <c r="C2" s="77"/>
      <c r="D2" s="77"/>
      <c r="E2" s="77"/>
      <c r="F2" s="77"/>
      <c r="G2" s="77"/>
      <c r="H2" s="77"/>
    </row>
    <row r="3" spans="1:63" ht="78" customHeight="1">
      <c r="A3" s="5" t="s">
        <v>0</v>
      </c>
      <c r="B3" s="16" t="s">
        <v>1</v>
      </c>
      <c r="C3" s="3" t="s">
        <v>127</v>
      </c>
      <c r="D3" s="3" t="s">
        <v>129</v>
      </c>
      <c r="E3" s="3" t="s">
        <v>128</v>
      </c>
      <c r="F3" s="3" t="s">
        <v>130</v>
      </c>
      <c r="G3" s="3" t="s">
        <v>131</v>
      </c>
      <c r="H3" s="3" t="s">
        <v>132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</row>
    <row r="4" spans="1:63" s="6" customFormat="1" ht="18" customHeight="1">
      <c r="A4" s="58" t="s">
        <v>44</v>
      </c>
      <c r="B4" s="57" t="s">
        <v>100</v>
      </c>
      <c r="C4" s="58">
        <f>C5+C7+C9+C12+C17+C19+C22+C25</f>
        <v>105404.99999999999</v>
      </c>
      <c r="D4" s="58">
        <f>D5+D7+D9+D12+D17+D19+D22+D25</f>
        <v>40068.799999999996</v>
      </c>
      <c r="E4" s="58">
        <f aca="true" t="shared" si="0" ref="E4:E11">D4/C4*100</f>
        <v>38.014135951804946</v>
      </c>
      <c r="F4" s="58">
        <f>F5+F7+F9+F12+F17+F19+F22+F25</f>
        <v>32906.7</v>
      </c>
      <c r="G4" s="58">
        <f>D4-F4</f>
        <v>7162.0999999999985</v>
      </c>
      <c r="H4" s="59">
        <f aca="true" t="shared" si="1" ref="H4:H31">D4/F4*100</f>
        <v>121.76486855260478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7" customFormat="1" ht="15.75" customHeight="1">
      <c r="A5" s="21" t="s">
        <v>33</v>
      </c>
      <c r="B5" s="71" t="s">
        <v>101</v>
      </c>
      <c r="C5" s="23">
        <f>C6</f>
        <v>69339</v>
      </c>
      <c r="D5" s="23">
        <f>D6</f>
        <v>24122.9</v>
      </c>
      <c r="E5" s="23">
        <f t="shared" si="0"/>
        <v>34.78980083358572</v>
      </c>
      <c r="F5" s="28">
        <f>F6</f>
        <v>24489.1</v>
      </c>
      <c r="G5" s="23">
        <f aca="true" t="shared" si="2" ref="G5:G37">D5-F5</f>
        <v>-366.1999999999971</v>
      </c>
      <c r="H5" s="45">
        <f t="shared" si="1"/>
        <v>98.50464084021056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</row>
    <row r="6" spans="1:63" ht="15.75" customHeight="1">
      <c r="A6" s="24" t="s">
        <v>34</v>
      </c>
      <c r="B6" s="25" t="s">
        <v>102</v>
      </c>
      <c r="C6" s="1">
        <v>69339</v>
      </c>
      <c r="D6" s="1">
        <v>24122.9</v>
      </c>
      <c r="E6" s="1">
        <f t="shared" si="0"/>
        <v>34.78980083358572</v>
      </c>
      <c r="F6" s="1">
        <v>24489.1</v>
      </c>
      <c r="G6" s="1">
        <f t="shared" si="2"/>
        <v>-366.1999999999971</v>
      </c>
      <c r="H6" s="46">
        <f t="shared" si="1"/>
        <v>98.50464084021056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7" customFormat="1" ht="27">
      <c r="A7" s="21" t="s">
        <v>55</v>
      </c>
      <c r="B7" s="27" t="s">
        <v>103</v>
      </c>
      <c r="C7" s="28">
        <f>C8</f>
        <v>1923.5</v>
      </c>
      <c r="D7" s="28">
        <f>D8</f>
        <v>448.8</v>
      </c>
      <c r="E7" s="28">
        <f t="shared" si="0"/>
        <v>23.332466857291394</v>
      </c>
      <c r="F7" s="28">
        <f>F8</f>
        <v>378.6</v>
      </c>
      <c r="G7" s="28">
        <f>D7-F7</f>
        <v>70.19999999999999</v>
      </c>
      <c r="H7" s="47">
        <f t="shared" si="1"/>
        <v>118.5419968304279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</row>
    <row r="8" spans="1:63" ht="15" customHeight="1">
      <c r="A8" s="24" t="s">
        <v>53</v>
      </c>
      <c r="B8" s="25" t="s">
        <v>104</v>
      </c>
      <c r="C8" s="1">
        <v>1923.5</v>
      </c>
      <c r="D8" s="1">
        <v>448.8</v>
      </c>
      <c r="E8" s="1">
        <f t="shared" si="0"/>
        <v>23.332466857291394</v>
      </c>
      <c r="F8" s="1">
        <v>378.6</v>
      </c>
      <c r="G8" s="1">
        <f>D8-F8</f>
        <v>70.19999999999999</v>
      </c>
      <c r="H8" s="46">
        <f t="shared" si="1"/>
        <v>118.5419968304279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7" customFormat="1" ht="16.5" customHeight="1">
      <c r="A9" s="21" t="s">
        <v>52</v>
      </c>
      <c r="B9" s="22" t="s">
        <v>105</v>
      </c>
      <c r="C9" s="28">
        <f>C10+C11</f>
        <v>26450</v>
      </c>
      <c r="D9" s="28">
        <f>D10+D11</f>
        <v>11631.9</v>
      </c>
      <c r="E9" s="28">
        <f t="shared" si="0"/>
        <v>43.976937618147446</v>
      </c>
      <c r="F9" s="28">
        <f>F10+F11</f>
        <v>4509.5</v>
      </c>
      <c r="G9" s="28">
        <f>D9-F9</f>
        <v>7122.4</v>
      </c>
      <c r="H9" s="47">
        <f t="shared" si="1"/>
        <v>257.94212218649517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ht="15" customHeight="1">
      <c r="A10" s="24" t="s">
        <v>60</v>
      </c>
      <c r="B10" s="25" t="s">
        <v>106</v>
      </c>
      <c r="C10" s="1">
        <v>4764</v>
      </c>
      <c r="D10" s="1">
        <v>421.1</v>
      </c>
      <c r="E10" s="1">
        <f t="shared" si="0"/>
        <v>8.839210747271201</v>
      </c>
      <c r="F10" s="1">
        <v>89.6</v>
      </c>
      <c r="G10" s="1">
        <f>D10-F10</f>
        <v>331.5</v>
      </c>
      <c r="H10" s="46">
        <f t="shared" si="1"/>
        <v>469.97767857142867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ht="17.25" customHeight="1">
      <c r="A11" s="24" t="s">
        <v>61</v>
      </c>
      <c r="B11" s="25" t="s">
        <v>107</v>
      </c>
      <c r="C11" s="1">
        <v>21686</v>
      </c>
      <c r="D11" s="1">
        <v>11210.8</v>
      </c>
      <c r="E11" s="1">
        <f t="shared" si="0"/>
        <v>51.69602508530849</v>
      </c>
      <c r="F11" s="1">
        <v>4419.9</v>
      </c>
      <c r="G11" s="1">
        <f>D11-F11</f>
        <v>6790.9</v>
      </c>
      <c r="H11" s="46">
        <f t="shared" si="1"/>
        <v>253.64374759609944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8" customFormat="1" ht="40.5">
      <c r="A12" s="21" t="s">
        <v>35</v>
      </c>
      <c r="B12" s="22" t="s">
        <v>108</v>
      </c>
      <c r="C12" s="23">
        <f>C13+C16</f>
        <v>6579.9</v>
      </c>
      <c r="D12" s="23">
        <f>D13+D16</f>
        <v>1419.1</v>
      </c>
      <c r="E12" s="23">
        <f aca="true" t="shared" si="3" ref="E12:E18">D12/C12*100</f>
        <v>21.56719706986428</v>
      </c>
      <c r="F12" s="23">
        <f>F13+F16</f>
        <v>2162.1</v>
      </c>
      <c r="G12" s="23">
        <f t="shared" si="2"/>
        <v>-743</v>
      </c>
      <c r="H12" s="48">
        <f t="shared" si="1"/>
        <v>65.63526201378289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spans="1:63" s="8" customFormat="1" ht="25.5">
      <c r="A13" s="24" t="s">
        <v>36</v>
      </c>
      <c r="B13" s="25" t="s">
        <v>109</v>
      </c>
      <c r="C13" s="1">
        <f>C14+C15</f>
        <v>6579.9</v>
      </c>
      <c r="D13" s="1">
        <f>D14+D15</f>
        <v>1367.6</v>
      </c>
      <c r="E13" s="29">
        <f t="shared" si="3"/>
        <v>20.78451040289366</v>
      </c>
      <c r="F13" s="1">
        <f>F14+F15</f>
        <v>2141.1</v>
      </c>
      <c r="G13" s="1">
        <f t="shared" si="2"/>
        <v>-773.5</v>
      </c>
      <c r="H13" s="49">
        <f t="shared" si="1"/>
        <v>63.87370977534912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spans="1:63" ht="25.5">
      <c r="A14" s="50" t="s">
        <v>37</v>
      </c>
      <c r="B14" s="51" t="s">
        <v>110</v>
      </c>
      <c r="C14" s="29">
        <v>4100</v>
      </c>
      <c r="D14" s="29">
        <v>979.9</v>
      </c>
      <c r="E14" s="29">
        <f t="shared" si="3"/>
        <v>23.9</v>
      </c>
      <c r="F14" s="29">
        <v>1320.2</v>
      </c>
      <c r="G14" s="29">
        <f t="shared" si="2"/>
        <v>-340.30000000000007</v>
      </c>
      <c r="H14" s="52">
        <f t="shared" si="1"/>
        <v>74.22360248447204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7" customFormat="1" ht="18" customHeight="1">
      <c r="A15" s="50" t="s">
        <v>38</v>
      </c>
      <c r="B15" s="51" t="s">
        <v>111</v>
      </c>
      <c r="C15" s="29">
        <v>2479.9</v>
      </c>
      <c r="D15" s="29">
        <v>387.7</v>
      </c>
      <c r="E15" s="29">
        <f t="shared" si="3"/>
        <v>15.633694907052703</v>
      </c>
      <c r="F15" s="29">
        <v>820.9</v>
      </c>
      <c r="G15" s="29">
        <f t="shared" si="2"/>
        <v>-433.2</v>
      </c>
      <c r="H15" s="53">
        <f t="shared" si="1"/>
        <v>47.22865148008283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</row>
    <row r="16" spans="1:63" ht="16.5" customHeight="1">
      <c r="A16" s="24" t="s">
        <v>39</v>
      </c>
      <c r="B16" s="25" t="s">
        <v>112</v>
      </c>
      <c r="C16" s="1">
        <v>0</v>
      </c>
      <c r="D16" s="1">
        <v>51.5</v>
      </c>
      <c r="E16" s="29" t="s">
        <v>62</v>
      </c>
      <c r="F16" s="1">
        <v>21</v>
      </c>
      <c r="G16" s="1">
        <f t="shared" si="2"/>
        <v>30.5</v>
      </c>
      <c r="H16" s="46">
        <f t="shared" si="1"/>
        <v>245.23809523809524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27">
      <c r="A17" s="21" t="s">
        <v>80</v>
      </c>
      <c r="B17" s="22" t="s">
        <v>113</v>
      </c>
      <c r="C17" s="23">
        <f>C18</f>
        <v>187.2</v>
      </c>
      <c r="D17" s="23">
        <f>D18</f>
        <v>79.5</v>
      </c>
      <c r="E17" s="23">
        <f t="shared" si="3"/>
        <v>42.46794871794872</v>
      </c>
      <c r="F17" s="23">
        <f>F18</f>
        <v>20.1</v>
      </c>
      <c r="G17" s="28">
        <f t="shared" si="2"/>
        <v>59.4</v>
      </c>
      <c r="H17" s="45">
        <f t="shared" si="1"/>
        <v>395.5223880597015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ht="25.5">
      <c r="A18" s="24" t="s">
        <v>79</v>
      </c>
      <c r="B18" s="25" t="s">
        <v>114</v>
      </c>
      <c r="C18" s="1">
        <v>187.2</v>
      </c>
      <c r="D18" s="1">
        <v>79.5</v>
      </c>
      <c r="E18" s="29">
        <f t="shared" si="3"/>
        <v>42.46794871794872</v>
      </c>
      <c r="F18" s="1">
        <v>20.1</v>
      </c>
      <c r="G18" s="1">
        <f t="shared" si="2"/>
        <v>59.4</v>
      </c>
      <c r="H18" s="49">
        <f t="shared" si="1"/>
        <v>395.5223880597015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7" customFormat="1" ht="27">
      <c r="A19" s="21" t="s">
        <v>40</v>
      </c>
      <c r="B19" s="22" t="s">
        <v>115</v>
      </c>
      <c r="C19" s="23">
        <f>C20+C21</f>
        <v>0</v>
      </c>
      <c r="D19" s="23">
        <f>D20+D21</f>
        <v>334.6</v>
      </c>
      <c r="E19" s="23" t="s">
        <v>62</v>
      </c>
      <c r="F19" s="23">
        <f>F20+F21</f>
        <v>552.5</v>
      </c>
      <c r="G19" s="23">
        <f t="shared" si="2"/>
        <v>-217.89999999999998</v>
      </c>
      <c r="H19" s="48">
        <f t="shared" si="1"/>
        <v>60.561085972850684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</row>
    <row r="20" spans="1:63" ht="25.5">
      <c r="A20" s="24" t="s">
        <v>75</v>
      </c>
      <c r="B20" s="25" t="s">
        <v>117</v>
      </c>
      <c r="C20" s="1">
        <v>0</v>
      </c>
      <c r="D20" s="1">
        <v>334.6</v>
      </c>
      <c r="E20" s="29" t="s">
        <v>62</v>
      </c>
      <c r="F20" s="1">
        <v>552.5</v>
      </c>
      <c r="G20" s="1">
        <f>D20-F20</f>
        <v>-217.89999999999998</v>
      </c>
      <c r="H20" s="49">
        <f t="shared" si="1"/>
        <v>60.561085972850684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ht="25.5">
      <c r="A21" s="24" t="s">
        <v>89</v>
      </c>
      <c r="B21" s="25" t="s">
        <v>116</v>
      </c>
      <c r="C21" s="1">
        <v>0</v>
      </c>
      <c r="D21" s="1">
        <v>0</v>
      </c>
      <c r="E21" s="29" t="s">
        <v>62</v>
      </c>
      <c r="F21" s="1">
        <v>0</v>
      </c>
      <c r="G21" s="1">
        <f t="shared" si="2"/>
        <v>0</v>
      </c>
      <c r="H21" s="49" t="s">
        <v>62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ht="18.75" customHeight="1">
      <c r="A22" s="21" t="s">
        <v>41</v>
      </c>
      <c r="B22" s="22" t="s">
        <v>118</v>
      </c>
      <c r="C22" s="23">
        <f>C23+C24</f>
        <v>925.4</v>
      </c>
      <c r="D22" s="23">
        <f>D23+D24</f>
        <v>2032</v>
      </c>
      <c r="E22" s="23">
        <f>D22/C22*100</f>
        <v>219.5807218500108</v>
      </c>
      <c r="F22" s="23">
        <f>F23+F24</f>
        <v>794.8</v>
      </c>
      <c r="G22" s="23">
        <f t="shared" si="2"/>
        <v>1237.2</v>
      </c>
      <c r="H22" s="48">
        <f t="shared" si="1"/>
        <v>255.66180171112228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ht="42" customHeight="1">
      <c r="A23" s="24" t="s">
        <v>91</v>
      </c>
      <c r="B23" s="25" t="s">
        <v>119</v>
      </c>
      <c r="C23" s="1">
        <v>871</v>
      </c>
      <c r="D23" s="1">
        <v>2031.8</v>
      </c>
      <c r="E23" s="29">
        <f>D23/C23*100</f>
        <v>233.2721010332951</v>
      </c>
      <c r="F23" s="1">
        <v>754.8</v>
      </c>
      <c r="G23" s="1">
        <f t="shared" si="2"/>
        <v>1277</v>
      </c>
      <c r="H23" s="49">
        <f t="shared" si="1"/>
        <v>269.1838897721251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ht="20.25" customHeight="1">
      <c r="A24" s="24" t="s">
        <v>63</v>
      </c>
      <c r="B24" s="25" t="s">
        <v>124</v>
      </c>
      <c r="C24" s="1">
        <v>54.4</v>
      </c>
      <c r="D24" s="1">
        <v>0.2</v>
      </c>
      <c r="E24" s="29">
        <f>D24/C24*100</f>
        <v>0.36764705882352944</v>
      </c>
      <c r="F24" s="1">
        <v>40</v>
      </c>
      <c r="G24" s="1">
        <f t="shared" si="2"/>
        <v>-39.8</v>
      </c>
      <c r="H24" s="49">
        <f t="shared" si="1"/>
        <v>0.5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ht="13.5">
      <c r="A25" s="21" t="s">
        <v>121</v>
      </c>
      <c r="B25" s="22" t="s">
        <v>120</v>
      </c>
      <c r="C25" s="23">
        <v>0</v>
      </c>
      <c r="D25" s="23">
        <v>0</v>
      </c>
      <c r="E25" s="28" t="s">
        <v>62</v>
      </c>
      <c r="F25" s="23">
        <v>0</v>
      </c>
      <c r="G25" s="23">
        <f t="shared" si="2"/>
        <v>0</v>
      </c>
      <c r="H25" s="48" t="s">
        <v>62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21" customHeight="1">
      <c r="A26" s="58" t="s">
        <v>42</v>
      </c>
      <c r="B26" s="57" t="s">
        <v>122</v>
      </c>
      <c r="C26" s="58">
        <f>C27+C36+C35</f>
        <v>15061.2</v>
      </c>
      <c r="D26" s="58">
        <f>D27+D36+D35</f>
        <v>633</v>
      </c>
      <c r="E26" s="58">
        <f aca="true" t="shared" si="4" ref="E26:E35">D26/C26*100</f>
        <v>4.202852362361565</v>
      </c>
      <c r="F26" s="58">
        <f>F27+F36+F35</f>
        <v>2134.5</v>
      </c>
      <c r="G26" s="58">
        <f t="shared" si="2"/>
        <v>-1501.5</v>
      </c>
      <c r="H26" s="61">
        <f t="shared" si="1"/>
        <v>29.655657062543924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29.25" customHeight="1">
      <c r="A27" s="60" t="s">
        <v>76</v>
      </c>
      <c r="B27" s="27" t="s">
        <v>125</v>
      </c>
      <c r="C27" s="23">
        <f>C28+C29+C34</f>
        <v>15061.2</v>
      </c>
      <c r="D27" s="23">
        <f>D28+D29+D34</f>
        <v>633</v>
      </c>
      <c r="E27" s="23">
        <f t="shared" si="4"/>
        <v>4.202852362361565</v>
      </c>
      <c r="F27" s="23">
        <f>F28+F29+F34</f>
        <v>2134.5</v>
      </c>
      <c r="G27" s="23">
        <f t="shared" si="2"/>
        <v>-1501.5</v>
      </c>
      <c r="H27" s="48">
        <f t="shared" si="1"/>
        <v>29.655657062543924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26.25" customHeight="1">
      <c r="A28" s="72" t="s">
        <v>77</v>
      </c>
      <c r="B28" s="27" t="s">
        <v>92</v>
      </c>
      <c r="C28" s="28">
        <v>2532.3</v>
      </c>
      <c r="D28" s="28">
        <v>633</v>
      </c>
      <c r="E28" s="28">
        <f t="shared" si="4"/>
        <v>24.99703826560834</v>
      </c>
      <c r="F28" s="28">
        <v>2018.5</v>
      </c>
      <c r="G28" s="28">
        <f>D28-F28</f>
        <v>-1385.5</v>
      </c>
      <c r="H28" s="54">
        <f t="shared" si="1"/>
        <v>31.359920733217734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s="9" customFormat="1" ht="20.25" customHeight="1">
      <c r="A29" s="26" t="s">
        <v>78</v>
      </c>
      <c r="B29" s="27" t="s">
        <v>93</v>
      </c>
      <c r="C29" s="28">
        <f>C30+C31+C33+C32</f>
        <v>12528.9</v>
      </c>
      <c r="D29" s="28">
        <f>D30+D31+D33+D32</f>
        <v>0</v>
      </c>
      <c r="E29" s="28">
        <f t="shared" si="4"/>
        <v>0</v>
      </c>
      <c r="F29" s="28">
        <f>F30+F31+F33+F32</f>
        <v>116</v>
      </c>
      <c r="G29" s="28">
        <f>D29-F29</f>
        <v>-116</v>
      </c>
      <c r="H29" s="54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s="9" customFormat="1" ht="38.25">
      <c r="A30" s="24" t="s">
        <v>64</v>
      </c>
      <c r="B30" s="25" t="s">
        <v>94</v>
      </c>
      <c r="C30" s="1">
        <v>0</v>
      </c>
      <c r="D30" s="1">
        <v>0</v>
      </c>
      <c r="E30" s="1" t="s">
        <v>62</v>
      </c>
      <c r="F30" s="1">
        <v>0</v>
      </c>
      <c r="G30" s="1">
        <v>3804.7</v>
      </c>
      <c r="H30" s="49" t="s">
        <v>62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s="9" customFormat="1" ht="28.5" customHeight="1">
      <c r="A31" s="24" t="s">
        <v>65</v>
      </c>
      <c r="B31" s="25" t="s">
        <v>95</v>
      </c>
      <c r="C31" s="1">
        <v>0</v>
      </c>
      <c r="D31" s="1">
        <v>0</v>
      </c>
      <c r="E31" s="1" t="s">
        <v>62</v>
      </c>
      <c r="F31" s="1">
        <v>0</v>
      </c>
      <c r="G31" s="1">
        <v>20947.7</v>
      </c>
      <c r="H31" s="49" t="s">
        <v>62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9" customFormat="1" ht="54.75" customHeight="1">
      <c r="A32" s="73" t="s">
        <v>90</v>
      </c>
      <c r="B32" s="25" t="s">
        <v>96</v>
      </c>
      <c r="C32" s="1">
        <v>12528.9</v>
      </c>
      <c r="D32" s="1">
        <v>0</v>
      </c>
      <c r="E32" s="1">
        <f t="shared" si="4"/>
        <v>0</v>
      </c>
      <c r="F32" s="1">
        <v>0</v>
      </c>
      <c r="G32" s="1">
        <v>5871</v>
      </c>
      <c r="H32" s="49" t="s">
        <v>62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9" customFormat="1" ht="21" customHeight="1">
      <c r="A33" s="24" t="s">
        <v>66</v>
      </c>
      <c r="B33" s="25" t="s">
        <v>97</v>
      </c>
      <c r="C33" s="1">
        <v>0</v>
      </c>
      <c r="D33" s="1">
        <v>0</v>
      </c>
      <c r="E33" s="1" t="s">
        <v>62</v>
      </c>
      <c r="F33" s="1">
        <v>116</v>
      </c>
      <c r="G33" s="1">
        <v>37443</v>
      </c>
      <c r="H33" s="49">
        <f>D33/F33*100</f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9" customFormat="1" ht="21" customHeight="1">
      <c r="A34" s="26" t="s">
        <v>88</v>
      </c>
      <c r="B34" s="27" t="s">
        <v>126</v>
      </c>
      <c r="C34" s="28">
        <v>0</v>
      </c>
      <c r="D34" s="28">
        <v>0</v>
      </c>
      <c r="E34" s="28" t="s">
        <v>62</v>
      </c>
      <c r="F34" s="28">
        <v>0</v>
      </c>
      <c r="G34" s="28">
        <v>1577.6</v>
      </c>
      <c r="H34" s="54" t="s">
        <v>62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9" customFormat="1" ht="13.5">
      <c r="A35" s="21" t="s">
        <v>67</v>
      </c>
      <c r="B35" s="27" t="s">
        <v>98</v>
      </c>
      <c r="C35" s="28">
        <v>0</v>
      </c>
      <c r="D35" s="28">
        <v>0</v>
      </c>
      <c r="E35" s="28" t="s">
        <v>62</v>
      </c>
      <c r="F35" s="28">
        <v>0</v>
      </c>
      <c r="G35" s="28">
        <f t="shared" si="2"/>
        <v>0</v>
      </c>
      <c r="H35" s="54" t="s">
        <v>62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8" s="20" customFormat="1" ht="33.75" customHeight="1">
      <c r="A36" s="21" t="s">
        <v>123</v>
      </c>
      <c r="B36" s="27" t="s">
        <v>99</v>
      </c>
      <c r="C36" s="28">
        <v>0</v>
      </c>
      <c r="D36" s="28">
        <v>0</v>
      </c>
      <c r="E36" s="28" t="s">
        <v>62</v>
      </c>
      <c r="F36" s="28">
        <v>0</v>
      </c>
      <c r="G36" s="28">
        <f t="shared" si="2"/>
        <v>0</v>
      </c>
      <c r="H36" s="54" t="s">
        <v>62</v>
      </c>
    </row>
    <row r="37" spans="1:63" s="9" customFormat="1" ht="28.5" customHeight="1">
      <c r="A37" s="31" t="s">
        <v>43</v>
      </c>
      <c r="B37" s="30"/>
      <c r="C37" s="31">
        <f>C4+C26</f>
        <v>120466.19999999998</v>
      </c>
      <c r="D37" s="31">
        <f>D4+D26</f>
        <v>40701.799999999996</v>
      </c>
      <c r="E37" s="31">
        <f>D37/C37*100</f>
        <v>33.78690454251898</v>
      </c>
      <c r="F37" s="31">
        <f>F4+F26+F36</f>
        <v>35041.2</v>
      </c>
      <c r="G37" s="31">
        <f t="shared" si="2"/>
        <v>5660.5999999999985</v>
      </c>
      <c r="H37" s="66">
        <f>D37/F37*100</f>
        <v>116.15412714176455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9" customFormat="1" ht="18" customHeight="1">
      <c r="A38" s="79"/>
      <c r="B38" s="80"/>
      <c r="C38" s="80"/>
      <c r="D38" s="80"/>
      <c r="E38" s="80"/>
      <c r="F38" s="80"/>
      <c r="G38" s="80"/>
      <c r="H38" s="8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39" customFormat="1" ht="12.75">
      <c r="A39" s="35" t="s">
        <v>2</v>
      </c>
      <c r="B39" s="36"/>
      <c r="C39" s="37"/>
      <c r="D39" s="37"/>
      <c r="E39" s="37"/>
      <c r="F39" s="37"/>
      <c r="G39" s="38"/>
      <c r="H39" s="37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s="34" customFormat="1" ht="12.75">
      <c r="A40" s="32" t="s">
        <v>3</v>
      </c>
      <c r="B40" s="67" t="s">
        <v>4</v>
      </c>
      <c r="C40" s="33">
        <f>SUM(C41:C45)</f>
        <v>10146.6</v>
      </c>
      <c r="D40" s="33">
        <f>SUM(D41:D45)</f>
        <v>1263.6999999999998</v>
      </c>
      <c r="E40" s="33">
        <f>D40/C40*100</f>
        <v>12.454418228766285</v>
      </c>
      <c r="F40" s="33">
        <f>SUM(F41:F45)</f>
        <v>1132.9</v>
      </c>
      <c r="G40" s="33">
        <f>D40-F40</f>
        <v>130.79999999999973</v>
      </c>
      <c r="H40" s="33">
        <f>D40/F40*100</f>
        <v>111.54559096124987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ht="38.25">
      <c r="A41" s="10" t="s">
        <v>5</v>
      </c>
      <c r="B41" s="68" t="s">
        <v>6</v>
      </c>
      <c r="C41" s="2">
        <v>1569.9</v>
      </c>
      <c r="D41" s="2">
        <v>405.4</v>
      </c>
      <c r="E41" s="2">
        <f>D41/C41*100</f>
        <v>25.823300847187713</v>
      </c>
      <c r="F41" s="2">
        <v>320.5</v>
      </c>
      <c r="G41" s="55">
        <f aca="true" t="shared" si="5" ref="G41:G68">D41-F41</f>
        <v>84.89999999999998</v>
      </c>
      <c r="H41" s="55">
        <f aca="true" t="shared" si="6" ref="H41:H68">D41/F41*100</f>
        <v>126.48985959438377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ht="51">
      <c r="A42" s="10" t="s">
        <v>7</v>
      </c>
      <c r="B42" s="68" t="s">
        <v>8</v>
      </c>
      <c r="C42" s="2">
        <v>0</v>
      </c>
      <c r="D42" s="2">
        <v>0</v>
      </c>
      <c r="E42" s="2">
        <v>0</v>
      </c>
      <c r="F42" s="2">
        <v>0.2</v>
      </c>
      <c r="G42" s="55">
        <f t="shared" si="5"/>
        <v>-0.2</v>
      </c>
      <c r="H42" s="55" t="s">
        <v>62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ht="38.25">
      <c r="A43" s="10" t="s">
        <v>9</v>
      </c>
      <c r="B43" s="68" t="s">
        <v>10</v>
      </c>
      <c r="C43" s="2">
        <v>26.9</v>
      </c>
      <c r="D43" s="2">
        <v>26.9</v>
      </c>
      <c r="E43" s="2">
        <f aca="true" t="shared" si="7" ref="E43:E68">D43/C43*100</f>
        <v>100</v>
      </c>
      <c r="F43" s="2">
        <v>0</v>
      </c>
      <c r="G43" s="55">
        <f t="shared" si="5"/>
        <v>26.9</v>
      </c>
      <c r="H43" s="55" t="s">
        <v>62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12.75">
      <c r="A44" s="10" t="s">
        <v>69</v>
      </c>
      <c r="B44" s="68" t="s">
        <v>70</v>
      </c>
      <c r="C44" s="2">
        <v>2900</v>
      </c>
      <c r="D44" s="56">
        <v>0</v>
      </c>
      <c r="E44" s="2">
        <f t="shared" si="7"/>
        <v>0</v>
      </c>
      <c r="F44" s="56">
        <v>0</v>
      </c>
      <c r="G44" s="55">
        <f t="shared" si="5"/>
        <v>0</v>
      </c>
      <c r="H44" s="55" t="s">
        <v>62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12.75">
      <c r="A45" s="10" t="s">
        <v>11</v>
      </c>
      <c r="B45" s="69" t="s">
        <v>45</v>
      </c>
      <c r="C45" s="2">
        <v>5649.8</v>
      </c>
      <c r="D45" s="2">
        <v>831.4</v>
      </c>
      <c r="E45" s="2">
        <f t="shared" si="7"/>
        <v>14.71556515274877</v>
      </c>
      <c r="F45" s="2">
        <v>812.2</v>
      </c>
      <c r="G45" s="55">
        <f t="shared" si="5"/>
        <v>19.199999999999932</v>
      </c>
      <c r="H45" s="55">
        <f t="shared" si="6"/>
        <v>102.36394976606746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34" customFormat="1" ht="25.5">
      <c r="A46" s="32" t="s">
        <v>12</v>
      </c>
      <c r="B46" s="67" t="s">
        <v>13</v>
      </c>
      <c r="C46" s="33">
        <f>SUM(C47:C47)</f>
        <v>2400</v>
      </c>
      <c r="D46" s="33">
        <f>SUM(D47:D47)</f>
        <v>0</v>
      </c>
      <c r="E46" s="33">
        <f t="shared" si="7"/>
        <v>0</v>
      </c>
      <c r="F46" s="33">
        <f>SUM(F47:F47)</f>
        <v>0</v>
      </c>
      <c r="G46" s="33">
        <f t="shared" si="5"/>
        <v>0</v>
      </c>
      <c r="H46" s="33" t="s">
        <v>62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38.25">
      <c r="A47" s="10" t="s">
        <v>46</v>
      </c>
      <c r="B47" s="69" t="s">
        <v>14</v>
      </c>
      <c r="C47" s="2">
        <v>2400</v>
      </c>
      <c r="D47" s="2">
        <v>0</v>
      </c>
      <c r="E47" s="2">
        <f t="shared" si="7"/>
        <v>0</v>
      </c>
      <c r="F47" s="2">
        <v>0</v>
      </c>
      <c r="G47" s="55">
        <f t="shared" si="5"/>
        <v>0</v>
      </c>
      <c r="H47" s="55" t="s">
        <v>62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34" customFormat="1" ht="12.75">
      <c r="A48" s="32" t="s">
        <v>15</v>
      </c>
      <c r="B48" s="67" t="s">
        <v>16</v>
      </c>
      <c r="C48" s="33">
        <f>SUM(C49:C50)</f>
        <v>30327</v>
      </c>
      <c r="D48" s="33">
        <f>SUM(D49:D50)</f>
        <v>4525.8</v>
      </c>
      <c r="E48" s="33">
        <f t="shared" si="7"/>
        <v>14.923335641507569</v>
      </c>
      <c r="F48" s="33">
        <f>SUM(F49:F50)</f>
        <v>3301</v>
      </c>
      <c r="G48" s="33">
        <f t="shared" si="5"/>
        <v>1224.8000000000002</v>
      </c>
      <c r="H48" s="33">
        <f t="shared" si="6"/>
        <v>137.10390790669496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ht="12.75">
      <c r="A49" s="10" t="s">
        <v>87</v>
      </c>
      <c r="B49" s="69" t="s">
        <v>32</v>
      </c>
      <c r="C49" s="2">
        <v>28945</v>
      </c>
      <c r="D49" s="2">
        <v>4525.8</v>
      </c>
      <c r="E49" s="2">
        <f t="shared" si="7"/>
        <v>15.635861115909483</v>
      </c>
      <c r="F49" s="2">
        <v>3276</v>
      </c>
      <c r="G49" s="55">
        <f t="shared" si="5"/>
        <v>1249.8000000000002</v>
      </c>
      <c r="H49" s="55">
        <f t="shared" si="6"/>
        <v>138.15018315018315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12.75">
      <c r="A50" s="10" t="s">
        <v>17</v>
      </c>
      <c r="B50" s="68" t="s">
        <v>18</v>
      </c>
      <c r="C50" s="2">
        <v>1382</v>
      </c>
      <c r="D50" s="2">
        <v>0</v>
      </c>
      <c r="E50" s="2">
        <f>D50/C50*100</f>
        <v>0</v>
      </c>
      <c r="F50" s="2">
        <v>25</v>
      </c>
      <c r="G50" s="55">
        <f t="shared" si="5"/>
        <v>-25</v>
      </c>
      <c r="H50" s="55">
        <f t="shared" si="6"/>
        <v>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34" customFormat="1" ht="12.75">
      <c r="A51" s="32" t="s">
        <v>19</v>
      </c>
      <c r="B51" s="67" t="s">
        <v>20</v>
      </c>
      <c r="C51" s="33">
        <f>SUM(C52:C54)</f>
        <v>148727.7</v>
      </c>
      <c r="D51" s="33">
        <f>SUM(D52:D54)</f>
        <v>10288.8</v>
      </c>
      <c r="E51" s="33">
        <f t="shared" si="7"/>
        <v>6.917877436415678</v>
      </c>
      <c r="F51" s="33">
        <f>SUM(F52:F54)</f>
        <v>8483.699999999999</v>
      </c>
      <c r="G51" s="33">
        <f t="shared" si="5"/>
        <v>1805.1000000000004</v>
      </c>
      <c r="H51" s="33">
        <f t="shared" si="6"/>
        <v>121.27727288800878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12.75">
      <c r="A52" s="44" t="s">
        <v>68</v>
      </c>
      <c r="B52" s="68" t="s">
        <v>54</v>
      </c>
      <c r="C52" s="2">
        <v>7139.3</v>
      </c>
      <c r="D52" s="2">
        <v>633.6</v>
      </c>
      <c r="E52" s="2">
        <f t="shared" si="7"/>
        <v>8.874819660190775</v>
      </c>
      <c r="F52" s="2">
        <v>463</v>
      </c>
      <c r="G52" s="55">
        <f t="shared" si="5"/>
        <v>170.60000000000002</v>
      </c>
      <c r="H52" s="55">
        <f t="shared" si="6"/>
        <v>136.84665226781857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12.75">
      <c r="A53" s="10" t="s">
        <v>21</v>
      </c>
      <c r="B53" s="68" t="s">
        <v>22</v>
      </c>
      <c r="C53" s="2">
        <v>73572.9</v>
      </c>
      <c r="D53" s="2">
        <v>1145.4</v>
      </c>
      <c r="E53" s="2">
        <f t="shared" si="7"/>
        <v>1.5568232324673896</v>
      </c>
      <c r="F53" s="2">
        <v>983.8</v>
      </c>
      <c r="G53" s="55">
        <f t="shared" si="5"/>
        <v>161.60000000000014</v>
      </c>
      <c r="H53" s="55">
        <f t="shared" si="6"/>
        <v>116.42610286643628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ht="20.25" customHeight="1">
      <c r="A54" s="10" t="s">
        <v>56</v>
      </c>
      <c r="B54" s="68" t="s">
        <v>57</v>
      </c>
      <c r="C54" s="2">
        <v>68015.5</v>
      </c>
      <c r="D54" s="2">
        <v>8509.8</v>
      </c>
      <c r="E54" s="2">
        <f t="shared" si="7"/>
        <v>12.511559865030764</v>
      </c>
      <c r="F54" s="2">
        <v>7036.9</v>
      </c>
      <c r="G54" s="55">
        <f t="shared" si="5"/>
        <v>1472.8999999999996</v>
      </c>
      <c r="H54" s="55">
        <f t="shared" si="6"/>
        <v>120.93109181599853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20.25" customHeight="1">
      <c r="A55" s="32" t="s">
        <v>81</v>
      </c>
      <c r="B55" s="67" t="s">
        <v>82</v>
      </c>
      <c r="C55" s="33">
        <f>C56</f>
        <v>27</v>
      </c>
      <c r="D55" s="33">
        <f>D56</f>
        <v>27</v>
      </c>
      <c r="E55" s="33">
        <f t="shared" si="7"/>
        <v>100</v>
      </c>
      <c r="F55" s="33">
        <f>F56</f>
        <v>25</v>
      </c>
      <c r="G55" s="33">
        <f t="shared" si="5"/>
        <v>2</v>
      </c>
      <c r="H55" s="33">
        <f t="shared" si="6"/>
        <v>108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20.25" customHeight="1">
      <c r="A56" s="10" t="s">
        <v>83</v>
      </c>
      <c r="B56" s="68" t="s">
        <v>84</v>
      </c>
      <c r="C56" s="2">
        <v>27</v>
      </c>
      <c r="D56" s="2">
        <v>27</v>
      </c>
      <c r="E56" s="2">
        <f t="shared" si="7"/>
        <v>100</v>
      </c>
      <c r="F56" s="2">
        <v>25</v>
      </c>
      <c r="G56" s="55">
        <f t="shared" si="5"/>
        <v>2</v>
      </c>
      <c r="H56" s="55">
        <f t="shared" si="6"/>
        <v>108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13.5" customHeight="1">
      <c r="A57" s="32" t="s">
        <v>72</v>
      </c>
      <c r="B57" s="67" t="s">
        <v>73</v>
      </c>
      <c r="C57" s="33">
        <f>SUM(C58)</f>
        <v>148</v>
      </c>
      <c r="D57" s="33">
        <f>SUM(D58)</f>
        <v>30.8</v>
      </c>
      <c r="E57" s="33">
        <f>D57/C57*100</f>
        <v>20.81081081081081</v>
      </c>
      <c r="F57" s="33">
        <f>SUM(F58)</f>
        <v>36.3</v>
      </c>
      <c r="G57" s="33">
        <f t="shared" si="5"/>
        <v>-5.4999999999999964</v>
      </c>
      <c r="H57" s="33">
        <f t="shared" si="6"/>
        <v>84.84848484848486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ht="13.5" customHeight="1">
      <c r="A58" s="10" t="s">
        <v>86</v>
      </c>
      <c r="B58" s="68" t="s">
        <v>74</v>
      </c>
      <c r="C58" s="2">
        <v>148</v>
      </c>
      <c r="D58" s="2">
        <v>30.8</v>
      </c>
      <c r="E58" s="2">
        <f>D58/C58*100</f>
        <v>20.81081081081081</v>
      </c>
      <c r="F58" s="2">
        <v>36.3</v>
      </c>
      <c r="G58" s="55">
        <f t="shared" si="5"/>
        <v>-5.4999999999999964</v>
      </c>
      <c r="H58" s="62">
        <f t="shared" si="6"/>
        <v>84.84848484848486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34" customFormat="1" ht="12.75">
      <c r="A59" s="32" t="s">
        <v>47</v>
      </c>
      <c r="B59" s="67" t="s">
        <v>23</v>
      </c>
      <c r="C59" s="33">
        <f>SUM(C60:C60)</f>
        <v>3478.9</v>
      </c>
      <c r="D59" s="33">
        <f>SUM(D60:D60)</f>
        <v>757.9</v>
      </c>
      <c r="E59" s="33">
        <f t="shared" si="7"/>
        <v>21.785621891977346</v>
      </c>
      <c r="F59" s="33">
        <f>SUM(F60:F60)</f>
        <v>476.6</v>
      </c>
      <c r="G59" s="33">
        <f t="shared" si="5"/>
        <v>281.29999999999995</v>
      </c>
      <c r="H59" s="33">
        <f t="shared" si="6"/>
        <v>159.02224087284932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ht="12.75">
      <c r="A60" s="10" t="s">
        <v>24</v>
      </c>
      <c r="B60" s="68" t="s">
        <v>25</v>
      </c>
      <c r="C60" s="2">
        <v>3478.9</v>
      </c>
      <c r="D60" s="2">
        <v>757.9</v>
      </c>
      <c r="E60" s="2">
        <f t="shared" si="7"/>
        <v>21.785621891977346</v>
      </c>
      <c r="F60" s="2">
        <v>476.6</v>
      </c>
      <c r="G60" s="55">
        <f t="shared" si="5"/>
        <v>281.29999999999995</v>
      </c>
      <c r="H60" s="55">
        <f t="shared" si="6"/>
        <v>159.02224087284932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34" customFormat="1" ht="12.75">
      <c r="A61" s="32" t="s">
        <v>26</v>
      </c>
      <c r="B61" s="67" t="s">
        <v>27</v>
      </c>
      <c r="C61" s="33">
        <f>SUM(C62:C63)</f>
        <v>1047.5</v>
      </c>
      <c r="D61" s="33">
        <f>SUM(D62:D63)</f>
        <v>91.8</v>
      </c>
      <c r="E61" s="33">
        <f t="shared" si="7"/>
        <v>8.763723150357995</v>
      </c>
      <c r="F61" s="33">
        <f>SUM(F62:F63)</f>
        <v>100.7</v>
      </c>
      <c r="G61" s="33">
        <f t="shared" si="5"/>
        <v>-8.900000000000006</v>
      </c>
      <c r="H61" s="33">
        <f t="shared" si="6"/>
        <v>91.16186693147964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ht="12.75">
      <c r="A62" s="10" t="s">
        <v>28</v>
      </c>
      <c r="B62" s="68">
        <v>1001</v>
      </c>
      <c r="C62" s="2">
        <v>230</v>
      </c>
      <c r="D62" s="2">
        <v>60.4</v>
      </c>
      <c r="E62" s="2">
        <f t="shared" si="7"/>
        <v>26.260869565217394</v>
      </c>
      <c r="F62" s="2">
        <v>66.4</v>
      </c>
      <c r="G62" s="55">
        <f t="shared" si="5"/>
        <v>-6.000000000000007</v>
      </c>
      <c r="H62" s="55">
        <f t="shared" si="6"/>
        <v>90.96385542168673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ht="12.75">
      <c r="A63" s="10" t="s">
        <v>71</v>
      </c>
      <c r="B63" s="68">
        <v>1006</v>
      </c>
      <c r="C63" s="2">
        <v>817.5</v>
      </c>
      <c r="D63" s="2">
        <v>31.4</v>
      </c>
      <c r="E63" s="2">
        <f t="shared" si="7"/>
        <v>3.8409785932721716</v>
      </c>
      <c r="F63" s="2">
        <v>34.3</v>
      </c>
      <c r="G63" s="55">
        <f t="shared" si="5"/>
        <v>-2.8999999999999986</v>
      </c>
      <c r="H63" s="55">
        <f t="shared" si="6"/>
        <v>91.54518950437318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34" customFormat="1" ht="12.75">
      <c r="A64" s="32" t="s">
        <v>48</v>
      </c>
      <c r="B64" s="70" t="s">
        <v>29</v>
      </c>
      <c r="C64" s="33">
        <f>SUM(C65:C65)</f>
        <v>937</v>
      </c>
      <c r="D64" s="33">
        <f>SUM(D65:D65)</f>
        <v>166.6</v>
      </c>
      <c r="E64" s="33">
        <f t="shared" si="7"/>
        <v>17.780149413020276</v>
      </c>
      <c r="F64" s="33">
        <f>SUM(F65:F65)</f>
        <v>277.4</v>
      </c>
      <c r="G64" s="33">
        <f t="shared" si="5"/>
        <v>-110.79999999999998</v>
      </c>
      <c r="H64" s="33">
        <f t="shared" si="6"/>
        <v>60.05767844268205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ht="12.75">
      <c r="A65" s="10" t="s">
        <v>58</v>
      </c>
      <c r="B65" s="69">
        <v>1102</v>
      </c>
      <c r="C65" s="2">
        <v>937</v>
      </c>
      <c r="D65" s="2">
        <v>166.6</v>
      </c>
      <c r="E65" s="2">
        <f t="shared" si="7"/>
        <v>17.780149413020276</v>
      </c>
      <c r="F65" s="2">
        <v>277.4</v>
      </c>
      <c r="G65" s="55">
        <f t="shared" si="5"/>
        <v>-110.79999999999998</v>
      </c>
      <c r="H65" s="55">
        <f t="shared" si="6"/>
        <v>60.05767844268205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ht="25.5">
      <c r="A66" s="32" t="s">
        <v>31</v>
      </c>
      <c r="B66" s="70" t="s">
        <v>49</v>
      </c>
      <c r="C66" s="33">
        <f>SUM(C67:C67)</f>
        <v>24</v>
      </c>
      <c r="D66" s="33">
        <f>SUM(D67:D67)</f>
        <v>0</v>
      </c>
      <c r="E66" s="33">
        <f t="shared" si="7"/>
        <v>0</v>
      </c>
      <c r="F66" s="33">
        <f>SUM(F67:F67)</f>
        <v>0</v>
      </c>
      <c r="G66" s="33">
        <f t="shared" si="5"/>
        <v>0</v>
      </c>
      <c r="H66" s="33" t="s">
        <v>62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ht="25.5">
      <c r="A67" s="10" t="s">
        <v>85</v>
      </c>
      <c r="B67" s="69" t="s">
        <v>50</v>
      </c>
      <c r="C67" s="2">
        <v>24</v>
      </c>
      <c r="D67" s="2">
        <v>0</v>
      </c>
      <c r="E67" s="2">
        <f t="shared" si="7"/>
        <v>0</v>
      </c>
      <c r="F67" s="2">
        <v>0</v>
      </c>
      <c r="G67" s="55">
        <f t="shared" si="5"/>
        <v>0</v>
      </c>
      <c r="H67" s="55" t="s">
        <v>62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43" customFormat="1" ht="12.75">
      <c r="A68" s="40" t="s">
        <v>30</v>
      </c>
      <c r="B68" s="41"/>
      <c r="C68" s="42">
        <f>SUM(C40+C46+C48+C51+C57+C59+C61+C64+C66+C55)</f>
        <v>197263.7</v>
      </c>
      <c r="D68" s="42">
        <f>SUM(D40+D46+D48+D51+D57+D59+D61+D64+D66+D55)</f>
        <v>17152.399999999998</v>
      </c>
      <c r="E68" s="42">
        <f t="shared" si="7"/>
        <v>8.695162870817082</v>
      </c>
      <c r="F68" s="42">
        <f>F40+F46+F48+F51++F55+F57+F59+F61+F64+F66</f>
        <v>13833.599999999999</v>
      </c>
      <c r="G68" s="42">
        <f t="shared" si="5"/>
        <v>3318.7999999999993</v>
      </c>
      <c r="H68" s="33">
        <f t="shared" si="6"/>
        <v>123.99086282674068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ht="25.5">
      <c r="A69" s="10" t="s">
        <v>51</v>
      </c>
      <c r="B69" s="2"/>
      <c r="C69" s="2">
        <v>-16096.4</v>
      </c>
      <c r="D69" s="2">
        <f>D37-D68</f>
        <v>23549.399999999998</v>
      </c>
      <c r="E69" s="2" t="s">
        <v>59</v>
      </c>
      <c r="F69" s="2">
        <f>F37-F68</f>
        <v>21207.6</v>
      </c>
      <c r="G69" s="2" t="s">
        <v>59</v>
      </c>
      <c r="H69" s="2" t="s">
        <v>59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51" ht="12.75">
      <c r="A70" s="11"/>
      <c r="B70" s="17"/>
      <c r="C70" s="12"/>
      <c r="D70" s="12"/>
      <c r="E70" s="13"/>
      <c r="F70" s="12"/>
      <c r="G70" s="14"/>
      <c r="H70" s="1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1:51" ht="26.25" customHeight="1">
      <c r="A71" s="11"/>
      <c r="B71" s="17"/>
      <c r="C71" s="78"/>
      <c r="D71" s="78"/>
      <c r="E71" s="78"/>
      <c r="F71" s="78"/>
      <c r="G71" s="78"/>
      <c r="H71" s="78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1:51" ht="12.75">
      <c r="A72" s="15"/>
      <c r="B72" s="18"/>
      <c r="C72" s="15"/>
      <c r="D72" s="15"/>
      <c r="E72" s="74"/>
      <c r="F72" s="74"/>
      <c r="G72" s="74"/>
      <c r="H72" s="7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5:51" ht="12.75">
      <c r="E73" s="75"/>
      <c r="F73" s="76"/>
      <c r="G73" s="75"/>
      <c r="H73" s="75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5:51" ht="12.75">
      <c r="E74" s="75"/>
      <c r="F74" s="75"/>
      <c r="G74" s="75"/>
      <c r="H74" s="7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5:51" ht="12.75">
      <c r="E75" s="75"/>
      <c r="F75" s="75"/>
      <c r="G75" s="75"/>
      <c r="H75" s="7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5:8" ht="12.75">
      <c r="E76" s="75"/>
      <c r="F76" s="75"/>
      <c r="G76" s="75"/>
      <c r="H76" s="75"/>
    </row>
  </sheetData>
  <sheetProtection/>
  <mergeCells count="3">
    <mergeCell ref="A2:H2"/>
    <mergeCell ref="C71:H71"/>
    <mergeCell ref="A38:H38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Елисеенкова ТВ</cp:lastModifiedBy>
  <cp:lastPrinted>2018-04-19T12:13:19Z</cp:lastPrinted>
  <dcterms:created xsi:type="dcterms:W3CDTF">2009-04-28T07:05:16Z</dcterms:created>
  <dcterms:modified xsi:type="dcterms:W3CDTF">2018-04-19T12:13:22Z</dcterms:modified>
  <cp:category/>
  <cp:version/>
  <cp:contentType/>
  <cp:contentStatus/>
</cp:coreProperties>
</file>